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<sst xmlns="http://schemas.openxmlformats.org/spreadsheetml/2006/main" count="85" uniqueCount="38">
  <si>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</si>
  <si>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</si>
  <si>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</si>
  <si>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</si>
  <si>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</si>
  <si>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</si>
  <si>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</si>
  <si>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</si>
  <si>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</si>
  <si>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</si>
  <si>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</si>
  <si>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</si>
  <si>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</si>
  <si>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</si>
  <si>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</si>
  <si>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</si>
  <si>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</si>
  <si>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</si>
  <si>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</si>
  <si>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</si>
  <si>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</si>
  <si>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</si>
  <si>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12</t>
  </si>
  <si>
    <t>14</t>
  </si>
  <si>
    <t>18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</si>
  <si>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</si>
  <si>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</si>
  <si>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4.Проведение технической инвентаризации</t>
  </si>
  <si>
    <t>1 раз в 2 года</t>
  </si>
  <si>
    <t>Лот № 1 Территориальный округ Варавино-Фактория</t>
  </si>
  <si>
    <t>2 раз в 2 года</t>
  </si>
  <si>
    <t>пр. Ленинкградский</t>
  </si>
  <si>
    <t>344</t>
  </si>
  <si>
    <t>ул. Воронина В.И.</t>
  </si>
  <si>
    <t>пр. Ленинградский</t>
  </si>
  <si>
    <t>333</t>
  </si>
  <si>
    <t>321</t>
  </si>
  <si>
    <t>377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</si>
</sst>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1" fontId="0" fillId="33" borderId="0" xfId="0" applyNumberFormat="1" applyFont="1" applyFill="1" applyAlignment="1">
      <alignment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8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49" fontId="4" fillId="33" borderId="19" xfId="52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20" xfId="52" applyNumberFormat="1" applyFont="1" applyFill="1" applyBorder="1" applyAlignment="1">
      <alignment horizontal="center" vertical="center" wrapText="1"/>
      <protection/>
    </xf>
    <xf numFmtId="175" fontId="4" fillId="33" borderId="10" xfId="52" applyNumberFormat="1" applyFont="1" applyFill="1" applyBorder="1" applyAlignment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left" vertical="center" wrapText="1"/>
    </xf>
    <xf numFmtId="172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 wrapText="1"/>
    </xf>
    <xf numFmtId="4" fontId="0" fillId="33" borderId="0" xfId="0" applyNumberFormat="1" applyFont="1" applyFill="1" applyAlignment="1">
      <alignment horizontal="center"/>
    </xf>
    <xf numFmtId="4" fontId="1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="82" zoomScaleNormal="82" zoomScaleSheetLayoutView="100" zoomScalePageLayoutView="34" workbookViewId="0" topLeftCell="A7">
      <selection activeCell="M31" sqref="M31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6" width="12.75390625" style="1" customWidth="1"/>
    <col min="7" max="7" width="18.25390625" style="1" customWidth="1"/>
    <col min="8" max="8" width="19.125" style="1" customWidth="1"/>
    <col min="9" max="9" width="16.25390625" style="65" customWidth="1"/>
    <col min="10" max="16384" width="9.125" style="1" customWidth="1"/>
  </cols>
  <sheetData>
    <row r="1" spans="2:9" s="5" customFormat="1" ht="27" customHeight="1">
      <c r="B1" s="6"/>
      <c r="C1" s="53" t="s">
        <v>25</v>
      </c>
      <c r="D1" s="53"/>
      <c r="E1" s="53"/>
      <c r="F1" s="53"/>
      <c r="I1" s="60"/>
    </row>
    <row r="2" spans="2:9" s="5" customFormat="1" ht="41.25" customHeight="1">
      <c r="B2" s="7"/>
      <c r="C2" s="53" t="s">
        <v>26</v>
      </c>
      <c r="D2" s="53"/>
      <c r="E2" s="53"/>
      <c r="F2" s="53"/>
      <c r="I2" s="60"/>
    </row>
    <row r="3" spans="1:9" s="8" customFormat="1" ht="63" customHeight="1">
      <c r="A3" s="54" t="s">
        <v>20</v>
      </c>
      <c r="B3" s="54"/>
      <c r="I3" s="61"/>
    </row>
    <row r="4" spans="1:9" s="5" customFormat="1" ht="18.75" customHeight="1">
      <c r="A4" s="57" t="s">
        <v>29</v>
      </c>
      <c r="B4" s="57"/>
      <c r="I4" s="60"/>
    </row>
    <row r="5" spans="1:9" s="9" customFormat="1" ht="39" customHeight="1">
      <c r="A5" s="55" t="s">
        <v>7</v>
      </c>
      <c r="B5" s="56" t="s">
        <v>8</v>
      </c>
      <c r="C5" s="39" t="s">
        <v>31</v>
      </c>
      <c r="D5" s="32" t="s">
        <v>33</v>
      </c>
      <c r="E5" s="40" t="s">
        <v>34</v>
      </c>
      <c r="F5" s="40" t="s">
        <v>34</v>
      </c>
      <c r="G5" s="40" t="s">
        <v>34</v>
      </c>
      <c r="I5" s="62"/>
    </row>
    <row r="6" spans="1:9" s="9" customFormat="1" ht="27" customHeight="1">
      <c r="A6" s="55"/>
      <c r="B6" s="56"/>
      <c r="C6" s="40" t="s">
        <v>32</v>
      </c>
      <c r="D6" s="33" t="s">
        <v>23</v>
      </c>
      <c r="E6" s="41" t="s">
        <v>35</v>
      </c>
      <c r="F6" s="41" t="s">
        <v>36</v>
      </c>
      <c r="G6" s="31" t="s">
        <v>37</v>
      </c>
      <c r="I6" s="62"/>
    </row>
    <row r="7" spans="1:9" s="5" customFormat="1" ht="18.75" customHeight="1">
      <c r="A7" s="10"/>
      <c r="B7" s="10" t="s">
        <v>9</v>
      </c>
      <c r="C7" s="34">
        <v>454.7</v>
      </c>
      <c r="D7" s="34">
        <v>737.1</v>
      </c>
      <c r="E7" s="42">
        <v>413.2</v>
      </c>
      <c r="F7" s="42">
        <v>409.5</v>
      </c>
      <c r="G7" s="43">
        <v>481.9</v>
      </c>
      <c r="I7" s="60"/>
    </row>
    <row r="8" spans="1:9" s="5" customFormat="1" ht="18.75" customHeight="1" thickBot="1">
      <c r="A8" s="10"/>
      <c r="B8" s="10" t="s">
        <v>10</v>
      </c>
      <c r="C8" s="34">
        <v>454.7</v>
      </c>
      <c r="D8" s="34">
        <v>737.1</v>
      </c>
      <c r="E8" s="42">
        <v>413.2</v>
      </c>
      <c r="F8" s="42">
        <v>409.5</v>
      </c>
      <c r="G8" s="43">
        <v>481.9</v>
      </c>
      <c r="I8" s="60"/>
    </row>
    <row r="9" spans="1:9" s="5" customFormat="1" ht="18.75" customHeight="1" thickTop="1">
      <c r="A9" s="45" t="s">
        <v>6</v>
      </c>
      <c r="B9" s="18" t="s">
        <v>3</v>
      </c>
      <c r="C9" s="11">
        <f>C8*45%/100</f>
        <v>2.04615</v>
      </c>
      <c r="D9" s="11">
        <f>D8*45%/100</f>
        <v>3.31695</v>
      </c>
      <c r="E9" s="11">
        <f>E8*45%/100</f>
        <v>1.8594</v>
      </c>
      <c r="F9" s="11">
        <f>F8*45%/100</f>
        <v>1.84275</v>
      </c>
      <c r="G9" s="11">
        <f>G8*45%/100</f>
        <v>2.1685499999999998</v>
      </c>
      <c r="I9" s="60"/>
    </row>
    <row r="10" spans="1:9" s="8" customFormat="1" ht="18.75" customHeight="1">
      <c r="A10" s="46"/>
      <c r="B10" s="19" t="s">
        <v>13</v>
      </c>
      <c r="C10" s="12">
        <f>1007.68*C9</f>
        <v>2061.864432</v>
      </c>
      <c r="D10" s="12">
        <f>1007.68*D9</f>
        <v>3342.4241759999995</v>
      </c>
      <c r="E10" s="12">
        <f>1007.68*E9</f>
        <v>1873.6801919999998</v>
      </c>
      <c r="F10" s="12">
        <f>1007.68*F9</f>
        <v>1856.90232</v>
      </c>
      <c r="G10" s="12">
        <f>1007.68*G9</f>
        <v>2185.2044639999995</v>
      </c>
      <c r="I10" s="61"/>
    </row>
    <row r="11" spans="1:9" s="5" customFormat="1" ht="18.75" customHeight="1">
      <c r="A11" s="46"/>
      <c r="B11" s="19" t="s">
        <v>2</v>
      </c>
      <c r="C11" s="3">
        <f>C10/C7/12</f>
        <v>0.37788</v>
      </c>
      <c r="D11" s="3">
        <f>D10/D7/12</f>
        <v>0.37787999999999994</v>
      </c>
      <c r="E11" s="3">
        <f>E10/E7/12</f>
        <v>0.37788</v>
      </c>
      <c r="F11" s="3">
        <f>F10/F7/12</f>
        <v>0.37788</v>
      </c>
      <c r="G11" s="3">
        <f>G10/G7/12</f>
        <v>0.37787999999999994</v>
      </c>
      <c r="I11" s="60"/>
    </row>
    <row r="12" spans="1:9" s="5" customFormat="1" ht="18.75" customHeight="1" thickBot="1">
      <c r="A12" s="47"/>
      <c r="B12" s="20" t="s">
        <v>0</v>
      </c>
      <c r="C12" s="13" t="s">
        <v>14</v>
      </c>
      <c r="D12" s="13" t="s">
        <v>14</v>
      </c>
      <c r="E12" s="13" t="s">
        <v>14</v>
      </c>
      <c r="F12" s="13" t="s">
        <v>14</v>
      </c>
      <c r="G12" s="13" t="s">
        <v>14</v>
      </c>
      <c r="I12" s="60"/>
    </row>
    <row r="13" spans="1:9" s="5" customFormat="1" ht="18.75" customHeight="1" thickTop="1">
      <c r="A13" s="46" t="s">
        <v>16</v>
      </c>
      <c r="B13" s="25" t="s">
        <v>4</v>
      </c>
      <c r="C13" s="26">
        <f>C8*10%/10</f>
        <v>4.547</v>
      </c>
      <c r="D13" s="26">
        <f>D8*10%/10</f>
        <v>7.371</v>
      </c>
      <c r="E13" s="26">
        <f>E8*10%/10</f>
        <v>4.132</v>
      </c>
      <c r="F13" s="26">
        <f>F8*10%/10</f>
        <v>4.095000000000001</v>
      </c>
      <c r="G13" s="26">
        <f>G8*10%/10</f>
        <v>4.819</v>
      </c>
      <c r="I13" s="60"/>
    </row>
    <row r="14" spans="1:9" s="5" customFormat="1" ht="18.75" customHeight="1">
      <c r="A14" s="46"/>
      <c r="B14" s="19" t="s">
        <v>13</v>
      </c>
      <c r="C14" s="3">
        <f>2281.73*C13</f>
        <v>10375.02631</v>
      </c>
      <c r="D14" s="3">
        <f>2281.73*D13</f>
        <v>16818.631830000002</v>
      </c>
      <c r="E14" s="3">
        <f>2281.73*E13</f>
        <v>9428.10836</v>
      </c>
      <c r="F14" s="3">
        <f>2281.73*F13</f>
        <v>9343.684350000001</v>
      </c>
      <c r="G14" s="3">
        <f>2281.73*G13</f>
        <v>10995.65687</v>
      </c>
      <c r="I14" s="60"/>
    </row>
    <row r="15" spans="1:9" s="5" customFormat="1" ht="18.75" customHeight="1">
      <c r="A15" s="46"/>
      <c r="B15" s="19" t="s">
        <v>2</v>
      </c>
      <c r="C15" s="3">
        <f>C14/C7/12</f>
        <v>1.9014416666666667</v>
      </c>
      <c r="D15" s="3">
        <f>D14/D7/12</f>
        <v>1.901441666666667</v>
      </c>
      <c r="E15" s="3">
        <f>E14/E7/12</f>
        <v>1.9014416666666667</v>
      </c>
      <c r="F15" s="3">
        <f>F14/F7/12</f>
        <v>1.901441666666667</v>
      </c>
      <c r="G15" s="3">
        <f>G14/G7/12</f>
        <v>1.901441666666667</v>
      </c>
      <c r="I15" s="60"/>
    </row>
    <row r="16" spans="1:9" s="5" customFormat="1" ht="18.75" customHeight="1" thickBot="1">
      <c r="A16" s="47"/>
      <c r="B16" s="20" t="s">
        <v>0</v>
      </c>
      <c r="C16" s="13" t="s">
        <v>14</v>
      </c>
      <c r="D16" s="13" t="s">
        <v>14</v>
      </c>
      <c r="E16" s="13" t="s">
        <v>14</v>
      </c>
      <c r="F16" s="13" t="s">
        <v>14</v>
      </c>
      <c r="G16" s="13" t="s">
        <v>14</v>
      </c>
      <c r="I16" s="60"/>
    </row>
    <row r="17" spans="1:9" s="27" customFormat="1" ht="18.75" customHeight="1" thickTop="1">
      <c r="A17" s="45" t="s">
        <v>17</v>
      </c>
      <c r="B17" s="21" t="s">
        <v>11</v>
      </c>
      <c r="C17" s="29">
        <v>570</v>
      </c>
      <c r="D17" s="29">
        <v>375.6</v>
      </c>
      <c r="E17" s="29">
        <v>428</v>
      </c>
      <c r="F17" s="44">
        <v>355.6</v>
      </c>
      <c r="G17" s="44">
        <v>442</v>
      </c>
      <c r="I17" s="63"/>
    </row>
    <row r="18" spans="1:9" s="5" customFormat="1" ht="18.75" customHeight="1">
      <c r="A18" s="46"/>
      <c r="B18" s="22" t="s">
        <v>4</v>
      </c>
      <c r="C18" s="14">
        <f>C17*0.04</f>
        <v>22.8</v>
      </c>
      <c r="D18" s="14">
        <f>D17*0.1</f>
        <v>37.56</v>
      </c>
      <c r="E18" s="14">
        <f>E17*0.06</f>
        <v>25.68</v>
      </c>
      <c r="F18" s="14">
        <f>F17*0.04</f>
        <v>14.224000000000002</v>
      </c>
      <c r="G18" s="14">
        <f>G17*0.04</f>
        <v>17.68</v>
      </c>
      <c r="I18" s="60"/>
    </row>
    <row r="19" spans="1:9" s="5" customFormat="1" ht="18.75" customHeight="1">
      <c r="A19" s="46"/>
      <c r="B19" s="19" t="s">
        <v>13</v>
      </c>
      <c r="C19" s="2">
        <f>445.14*C18</f>
        <v>10149.192</v>
      </c>
      <c r="D19" s="2">
        <f>445.14*D18</f>
        <v>16719.4584</v>
      </c>
      <c r="E19" s="2">
        <f>445.14*E18</f>
        <v>11431.1952</v>
      </c>
      <c r="F19" s="2">
        <f>445.14*F18</f>
        <v>6331.67136</v>
      </c>
      <c r="G19" s="2">
        <f>445.14*G18</f>
        <v>7870.075199999999</v>
      </c>
      <c r="I19" s="60"/>
    </row>
    <row r="20" spans="1:9" s="5" customFormat="1" ht="18.75" customHeight="1">
      <c r="A20" s="46"/>
      <c r="B20" s="19" t="s">
        <v>2</v>
      </c>
      <c r="C20" s="3">
        <f>C19/C7/12</f>
        <v>1.8600527820541013</v>
      </c>
      <c r="D20" s="3">
        <f>D19/D7/12</f>
        <v>1.890229548229548</v>
      </c>
      <c r="E20" s="3">
        <f>E19/E7/12</f>
        <v>2.3054201355275894</v>
      </c>
      <c r="F20" s="3">
        <f>F19/F7/12</f>
        <v>1.2884964102564103</v>
      </c>
      <c r="G20" s="3">
        <f>G19/G7/12</f>
        <v>1.3609454243619006</v>
      </c>
      <c r="I20" s="60"/>
    </row>
    <row r="21" spans="1:9" s="5" customFormat="1" ht="18.75" customHeight="1" thickBot="1">
      <c r="A21" s="47"/>
      <c r="B21" s="20" t="s">
        <v>0</v>
      </c>
      <c r="C21" s="13" t="s">
        <v>14</v>
      </c>
      <c r="D21" s="13" t="s">
        <v>14</v>
      </c>
      <c r="E21" s="13" t="s">
        <v>14</v>
      </c>
      <c r="F21" s="13" t="s">
        <v>14</v>
      </c>
      <c r="G21" s="13" t="s">
        <v>14</v>
      </c>
      <c r="I21" s="60"/>
    </row>
    <row r="22" spans="1:9" s="5" customFormat="1" ht="18.75" customHeight="1" thickTop="1">
      <c r="A22" s="48" t="s">
        <v>27</v>
      </c>
      <c r="B22" s="35" t="s">
        <v>13</v>
      </c>
      <c r="C22" s="36">
        <v>7500</v>
      </c>
      <c r="D22" s="36">
        <v>7500</v>
      </c>
      <c r="E22" s="36">
        <v>2500</v>
      </c>
      <c r="F22" s="36">
        <v>7500</v>
      </c>
      <c r="G22" s="36">
        <v>7501</v>
      </c>
      <c r="I22" s="60"/>
    </row>
    <row r="23" spans="1:9" s="5" customFormat="1" ht="18.75" customHeight="1">
      <c r="A23" s="49"/>
      <c r="B23" s="35" t="s">
        <v>2</v>
      </c>
      <c r="C23" s="36">
        <f>C22/C7/12</f>
        <v>1.3745326588959754</v>
      </c>
      <c r="D23" s="36">
        <f>D22/D7/12</f>
        <v>0.8479175145841813</v>
      </c>
      <c r="E23" s="36">
        <f>E22/E7/12</f>
        <v>0.5041949015811552</v>
      </c>
      <c r="F23" s="36">
        <f>F22/F7/12</f>
        <v>1.5262515262515262</v>
      </c>
      <c r="G23" s="36">
        <f>G22/G7/12</f>
        <v>1.2971225012104863</v>
      </c>
      <c r="I23" s="60"/>
    </row>
    <row r="24" spans="1:9" s="5" customFormat="1" ht="18.75" customHeight="1" thickBot="1">
      <c r="A24" s="50"/>
      <c r="B24" s="37" t="s">
        <v>0</v>
      </c>
      <c r="C24" s="38" t="s">
        <v>28</v>
      </c>
      <c r="D24" s="38" t="s">
        <v>28</v>
      </c>
      <c r="E24" s="38" t="s">
        <v>28</v>
      </c>
      <c r="F24" s="38" t="s">
        <v>28</v>
      </c>
      <c r="G24" s="38" t="s">
        <v>30</v>
      </c>
      <c r="I24" s="60"/>
    </row>
    <row r="25" spans="1:9" s="5" customFormat="1" ht="18.75" customHeight="1" thickTop="1">
      <c r="A25" s="45" t="s">
        <v>18</v>
      </c>
      <c r="B25" s="18" t="s">
        <v>5</v>
      </c>
      <c r="C25" s="15">
        <f>C8*0.7%</f>
        <v>3.1828999999999996</v>
      </c>
      <c r="D25" s="15">
        <f>D8*0.7%</f>
        <v>5.1597</v>
      </c>
      <c r="E25" s="15">
        <f>E8*0.7%</f>
        <v>2.8923999999999994</v>
      </c>
      <c r="F25" s="15">
        <f>F8*0.7%</f>
        <v>2.8665</v>
      </c>
      <c r="G25" s="15">
        <f>G8*0.7%</f>
        <v>3.3732999999999995</v>
      </c>
      <c r="I25" s="60"/>
    </row>
    <row r="26" spans="1:9" s="5" customFormat="1" ht="18.75" customHeight="1">
      <c r="A26" s="46"/>
      <c r="B26" s="19" t="s">
        <v>13</v>
      </c>
      <c r="C26" s="14">
        <f>45.32*C25</f>
        <v>144.24902799999998</v>
      </c>
      <c r="D26" s="14">
        <f>45.32*D25</f>
        <v>233.837604</v>
      </c>
      <c r="E26" s="14">
        <f>45.32*E25</f>
        <v>131.08356799999999</v>
      </c>
      <c r="F26" s="14">
        <f>45.32*F25</f>
        <v>129.90977999999998</v>
      </c>
      <c r="G26" s="14">
        <f>45.32*G25</f>
        <v>152.87795599999998</v>
      </c>
      <c r="I26" s="60"/>
    </row>
    <row r="27" spans="1:9" s="5" customFormat="1" ht="18.75" customHeight="1">
      <c r="A27" s="46"/>
      <c r="B27" s="19" t="s">
        <v>2</v>
      </c>
      <c r="C27" s="14">
        <f>C26/C7/12</f>
        <v>0.026436666666666664</v>
      </c>
      <c r="D27" s="14">
        <f>D26/D7/12</f>
        <v>0.026436666666666664</v>
      </c>
      <c r="E27" s="14">
        <f>E26/E7/12</f>
        <v>0.026436666666666664</v>
      </c>
      <c r="F27" s="14">
        <f>F26/F7/12</f>
        <v>0.026436666666666664</v>
      </c>
      <c r="G27" s="14">
        <f>G26/G7/12</f>
        <v>0.026436666666666664</v>
      </c>
      <c r="I27" s="60"/>
    </row>
    <row r="28" spans="1:9" s="5" customFormat="1" ht="18.75" customHeight="1" thickBot="1">
      <c r="A28" s="47"/>
      <c r="B28" s="20" t="s">
        <v>0</v>
      </c>
      <c r="C28" s="13" t="s">
        <v>14</v>
      </c>
      <c r="D28" s="13" t="s">
        <v>14</v>
      </c>
      <c r="E28" s="13" t="s">
        <v>14</v>
      </c>
      <c r="F28" s="13" t="s">
        <v>14</v>
      </c>
      <c r="G28" s="13" t="s">
        <v>14</v>
      </c>
      <c r="I28" s="60"/>
    </row>
    <row r="29" spans="1:9" s="27" customFormat="1" ht="18.75" customHeight="1" thickTop="1">
      <c r="A29" s="45" t="s">
        <v>19</v>
      </c>
      <c r="B29" s="21" t="s">
        <v>15</v>
      </c>
      <c r="C29" s="28" t="s">
        <v>21</v>
      </c>
      <c r="D29" s="28" t="s">
        <v>21</v>
      </c>
      <c r="E29" s="28" t="s">
        <v>24</v>
      </c>
      <c r="F29" s="28" t="s">
        <v>24</v>
      </c>
      <c r="G29" s="28" t="s">
        <v>22</v>
      </c>
      <c r="I29" s="63"/>
    </row>
    <row r="30" spans="1:9" s="5" customFormat="1" ht="18.75" customHeight="1">
      <c r="A30" s="46"/>
      <c r="B30" s="23" t="s">
        <v>4</v>
      </c>
      <c r="C30" s="4">
        <f>C29*8%</f>
        <v>0</v>
      </c>
      <c r="D30" s="4">
        <f>D29*8%</f>
        <v>0</v>
      </c>
      <c r="E30" s="4">
        <f>E29*8%</f>
        <v>1.44</v>
      </c>
      <c r="F30" s="4">
        <f>F29*8%</f>
        <v>1.44</v>
      </c>
      <c r="G30" s="4">
        <f>G29*8%</f>
        <v>0.96</v>
      </c>
      <c r="I30" s="60"/>
    </row>
    <row r="31" spans="1:9" s="5" customFormat="1" ht="18.75" customHeight="1">
      <c r="A31" s="46"/>
      <c r="B31" s="24" t="s">
        <v>1</v>
      </c>
      <c r="C31" s="2">
        <f>C30*1209.48</f>
        <v>0</v>
      </c>
      <c r="D31" s="2">
        <f>D30*1209.48</f>
        <v>0</v>
      </c>
      <c r="E31" s="2">
        <f>E30*1209.48</f>
        <v>1741.6512</v>
      </c>
      <c r="F31" s="2">
        <f>F30*1209.48</f>
        <v>1741.6512</v>
      </c>
      <c r="G31" s="2">
        <f>G30*1209.48</f>
        <v>1161.1008</v>
      </c>
      <c r="I31" s="60"/>
    </row>
    <row r="32" spans="1:9" s="5" customFormat="1" ht="18.75" customHeight="1">
      <c r="A32" s="46"/>
      <c r="B32" s="24" t="s">
        <v>2</v>
      </c>
      <c r="C32" s="3">
        <f>C31/C7</f>
        <v>0</v>
      </c>
      <c r="D32" s="3">
        <f>D31/D7</f>
        <v>0</v>
      </c>
      <c r="E32" s="3">
        <f>E31/E7/12</f>
        <v>0.35125266214908035</v>
      </c>
      <c r="F32" s="3">
        <f>F31/F7/12</f>
        <v>0.3544263736263736</v>
      </c>
      <c r="G32" s="3">
        <f>G31/G7/12</f>
        <v>0.20078522515044617</v>
      </c>
      <c r="I32" s="60"/>
    </row>
    <row r="33" spans="1:9" s="5" customFormat="1" ht="18.75" customHeight="1" thickBot="1">
      <c r="A33" s="47"/>
      <c r="B33" s="20" t="s">
        <v>0</v>
      </c>
      <c r="C33" s="13" t="s">
        <v>14</v>
      </c>
      <c r="D33" s="13" t="s">
        <v>14</v>
      </c>
      <c r="E33" s="13" t="s">
        <v>14</v>
      </c>
      <c r="F33" s="13" t="s">
        <v>14</v>
      </c>
      <c r="G33" s="13" t="s">
        <v>14</v>
      </c>
      <c r="I33" s="60"/>
    </row>
    <row r="34" spans="1:9" s="10" customFormat="1" ht="18.75" customHeight="1" thickTop="1">
      <c r="A34" s="51" t="s">
        <v>12</v>
      </c>
      <c r="B34" s="52"/>
      <c r="C34" s="16">
        <f>C10+C14+C19+C22+C26+C31</f>
        <v>30230.331769999997</v>
      </c>
      <c r="D34" s="16">
        <f>D10+D14+D19+D22+D26+D31</f>
        <v>44614.35201</v>
      </c>
      <c r="E34" s="16">
        <f>E10+E14+E19+E22+E26+E31</f>
        <v>27105.71852</v>
      </c>
      <c r="F34" s="16">
        <f>F10+F14+F19+F22+F26+F31</f>
        <v>26903.819010000003</v>
      </c>
      <c r="G34" s="16">
        <f>G10+G14+G19+G22+G26+G31</f>
        <v>29865.91529</v>
      </c>
      <c r="H34" s="58">
        <f>SUM(C34:G34)</f>
        <v>158720.1366</v>
      </c>
      <c r="I34" s="64">
        <f>H34*2</f>
        <v>317440.2732</v>
      </c>
    </row>
    <row r="35" spans="8:9" s="10" customFormat="1" ht="13.5" customHeight="1">
      <c r="H35" s="59"/>
      <c r="I35" s="64"/>
    </row>
    <row r="36" spans="3:9" s="10" customFormat="1" ht="13.5" customHeight="1">
      <c r="C36" s="17">
        <f>C34/C7/12</f>
        <v>5.54034377428341</v>
      </c>
      <c r="D36" s="17">
        <f>D34/D7/12</f>
        <v>5.043905396147063</v>
      </c>
      <c r="E36" s="17">
        <f>E34/E7/12</f>
        <v>5.466626032591158</v>
      </c>
      <c r="F36" s="17">
        <f>F34/F7/12</f>
        <v>5.4749326434676435</v>
      </c>
      <c r="G36" s="17">
        <f>G34/G7/12</f>
        <v>5.164611484056167</v>
      </c>
      <c r="H36" s="17">
        <f>SUM(C36:G36)</f>
        <v>26.690419330545442</v>
      </c>
      <c r="I36" s="64"/>
    </row>
    <row r="37" spans="3:9" s="30" customFormat="1" ht="12.75">
      <c r="C37" s="60"/>
      <c r="D37" s="60"/>
      <c r="E37" s="60"/>
      <c r="F37" s="60"/>
      <c r="G37" s="60"/>
      <c r="I37" s="60"/>
    </row>
    <row r="38" s="5" customFormat="1" ht="12.75">
      <c r="I38" s="60"/>
    </row>
    <row r="39" s="5" customFormat="1" ht="12.75">
      <c r="I39" s="60"/>
    </row>
    <row r="40" s="5" customFormat="1" ht="12.75">
      <c r="I40" s="60"/>
    </row>
    <row r="41" s="5" customFormat="1" ht="12.75">
      <c r="I41" s="60"/>
    </row>
    <row r="42" s="5" customFormat="1" ht="12.75">
      <c r="I42" s="60"/>
    </row>
    <row r="43" s="5" customFormat="1" ht="12.75">
      <c r="I43" s="60"/>
    </row>
    <row r="44" s="5" customFormat="1" ht="12.75">
      <c r="I44" s="60"/>
    </row>
    <row r="45" s="5" customFormat="1" ht="12.75">
      <c r="I45" s="60"/>
    </row>
    <row r="46" s="5" customFormat="1" ht="12.75">
      <c r="I46" s="60"/>
    </row>
    <row r="47" s="5" customFormat="1" ht="12.75">
      <c r="I47" s="60"/>
    </row>
    <row r="48" s="5" customFormat="1" ht="12.75">
      <c r="I48" s="60"/>
    </row>
    <row r="49" s="5" customFormat="1" ht="12.75">
      <c r="I49" s="60"/>
    </row>
    <row r="50" s="5" customFormat="1" ht="12.75">
      <c r="I50" s="60"/>
    </row>
    <row r="51" s="5" customFormat="1" ht="12.75">
      <c r="I51" s="60"/>
    </row>
    <row r="52" s="5" customFormat="1" ht="12.75">
      <c r="I52" s="60"/>
    </row>
    <row r="53" s="5" customFormat="1" ht="12.75">
      <c r="I53" s="60"/>
    </row>
    <row r="54" s="5" customFormat="1" ht="12.75">
      <c r="I54" s="60"/>
    </row>
    <row r="55" s="5" customFormat="1" ht="12.75">
      <c r="I55" s="60"/>
    </row>
    <row r="56" s="5" customFormat="1" ht="12.75">
      <c r="I56" s="60"/>
    </row>
    <row r="57" s="5" customFormat="1" ht="12.75">
      <c r="I57" s="60"/>
    </row>
    <row r="58" s="5" customFormat="1" ht="12.75">
      <c r="I58" s="60"/>
    </row>
    <row r="59" s="5" customFormat="1" ht="12.75">
      <c r="I59" s="60"/>
    </row>
    <row r="60" s="5" customFormat="1" ht="12.75">
      <c r="I60" s="60"/>
    </row>
    <row r="61" s="5" customFormat="1" ht="12.75">
      <c r="I61" s="60"/>
    </row>
    <row r="62" s="5" customFormat="1" ht="12.75">
      <c r="I62" s="60"/>
    </row>
    <row r="63" s="5" customFormat="1" ht="12.75">
      <c r="I63" s="60"/>
    </row>
    <row r="64" s="5" customFormat="1" ht="12.75">
      <c r="I64" s="60"/>
    </row>
    <row r="65" s="5" customFormat="1" ht="12.75">
      <c r="I65" s="60"/>
    </row>
    <row r="66" s="5" customFormat="1" ht="12.75">
      <c r="I66" s="60"/>
    </row>
    <row r="67" s="5" customFormat="1" ht="12.75">
      <c r="I67" s="60"/>
    </row>
    <row r="68" s="5" customFormat="1" ht="12.75">
      <c r="I68" s="60"/>
    </row>
    <row r="69" s="5" customFormat="1" ht="12.75">
      <c r="I69" s="60"/>
    </row>
    <row r="70" s="5" customFormat="1" ht="12.75">
      <c r="I70" s="60"/>
    </row>
    <row r="71" s="5" customFormat="1" ht="12.75">
      <c r="I71" s="60"/>
    </row>
    <row r="72" s="5" customFormat="1" ht="12.75">
      <c r="I72" s="60"/>
    </row>
    <row r="73" s="5" customFormat="1" ht="12.75">
      <c r="I73" s="60"/>
    </row>
    <row r="74" s="5" customFormat="1" ht="12.75">
      <c r="I74" s="60"/>
    </row>
    <row r="75" s="5" customFormat="1" ht="12.75">
      <c r="I75" s="60"/>
    </row>
    <row r="76" s="5" customFormat="1" ht="12.75">
      <c r="I76" s="60"/>
    </row>
    <row r="77" s="5" customFormat="1" ht="12.75">
      <c r="I77" s="60"/>
    </row>
    <row r="78" s="5" customFormat="1" ht="12.75">
      <c r="I78" s="60"/>
    </row>
    <row r="79" s="5" customFormat="1" ht="12.75">
      <c r="I79" s="60"/>
    </row>
    <row r="80" s="5" customFormat="1" ht="12.75">
      <c r="I80" s="60"/>
    </row>
    <row r="81" s="5" customFormat="1" ht="12.75">
      <c r="I81" s="60"/>
    </row>
    <row r="82" s="5" customFormat="1" ht="12.75">
      <c r="I82" s="60"/>
    </row>
    <row r="83" s="5" customFormat="1" ht="12.75">
      <c r="I83" s="60"/>
    </row>
    <row r="84" s="5" customFormat="1" ht="12.75">
      <c r="I84" s="60"/>
    </row>
    <row r="85" s="5" customFormat="1" ht="12.75">
      <c r="I85" s="60"/>
    </row>
    <row r="86" s="5" customFormat="1" ht="12.75">
      <c r="I86" s="60"/>
    </row>
    <row r="87" s="5" customFormat="1" ht="12.75">
      <c r="I87" s="60"/>
    </row>
    <row r="88" s="5" customFormat="1" ht="12.75">
      <c r="I88" s="60"/>
    </row>
    <row r="89" s="5" customFormat="1" ht="12.75">
      <c r="I89" s="60"/>
    </row>
    <row r="90" s="5" customFormat="1" ht="12.75">
      <c r="I90" s="60"/>
    </row>
    <row r="91" s="5" customFormat="1" ht="12.75">
      <c r="I91" s="60"/>
    </row>
    <row r="92" s="5" customFormat="1" ht="12.75">
      <c r="I92" s="60"/>
    </row>
    <row r="93" s="5" customFormat="1" ht="12.75">
      <c r="I93" s="60"/>
    </row>
    <row r="94" s="5" customFormat="1" ht="12.75">
      <c r="I94" s="60"/>
    </row>
    <row r="95" s="5" customFormat="1" ht="12.75">
      <c r="I95" s="60"/>
    </row>
    <row r="96" s="5" customFormat="1" ht="12.75">
      <c r="I96" s="60"/>
    </row>
    <row r="97" s="5" customFormat="1" ht="12.75">
      <c r="I97" s="60"/>
    </row>
    <row r="98" s="5" customFormat="1" ht="12.75">
      <c r="I98" s="60"/>
    </row>
    <row r="99" s="5" customFormat="1" ht="12.75">
      <c r="I99" s="60"/>
    </row>
    <row r="100" s="5" customFormat="1" ht="12.75">
      <c r="I100" s="60"/>
    </row>
    <row r="101" s="5" customFormat="1" ht="12.75">
      <c r="I101" s="60"/>
    </row>
    <row r="102" s="5" customFormat="1" ht="12.75">
      <c r="I102" s="60"/>
    </row>
    <row r="103" s="5" customFormat="1" ht="12.75">
      <c r="I103" s="60"/>
    </row>
    <row r="104" s="5" customFormat="1" ht="12.75">
      <c r="I104" s="60"/>
    </row>
    <row r="105" s="5" customFormat="1" ht="12.75">
      <c r="I105" s="60"/>
    </row>
    <row r="106" s="5" customFormat="1" ht="12.75">
      <c r="I106" s="60"/>
    </row>
    <row r="107" s="5" customFormat="1" ht="12.75">
      <c r="I107" s="60"/>
    </row>
    <row r="108" s="5" customFormat="1" ht="12.75">
      <c r="I108" s="60"/>
    </row>
    <row r="109" s="5" customFormat="1" ht="12.75">
      <c r="I109" s="60"/>
    </row>
    <row r="110" s="5" customFormat="1" ht="12.75">
      <c r="I110" s="60"/>
    </row>
    <row r="111" s="5" customFormat="1" ht="12.75">
      <c r="I111" s="60"/>
    </row>
  </sheetData>
  <sheetProtection/>
  <mergeCells count="13">
    <mergeCell ref="C2:F2"/>
    <mergeCell ref="C1:F1"/>
    <mergeCell ref="A3:B3"/>
    <mergeCell ref="A5:A6"/>
    <mergeCell ref="B5:B6"/>
    <mergeCell ref="A4:B4"/>
    <mergeCell ref="A9:A12"/>
    <mergeCell ref="A13:A16"/>
    <mergeCell ref="A17:A21"/>
    <mergeCell ref="A22:A24"/>
    <mergeCell ref="A29:A33"/>
    <mergeCell ref="A34:B34"/>
    <mergeCell ref="A25:A28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2018-02-16T06:13:24Z</dcterms:modified>
  <cp:category/>
  <cp:version/>
  <cp:contentType/>
  <cp:contentStatus/>
</cp:coreProperties>
</file>